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Keffer\Documents\laptop_backup\service\000_mse_abet\21_new_rubrics\"/>
    </mc:Choice>
  </mc:AlternateContent>
  <xr:revisionPtr revIDLastSave="0" documentId="13_ncr:1_{A7F0FDDA-E3E0-49F0-93DB-B0DAB1431C00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outcome" sheetId="8" r:id="rId1"/>
    <sheet name="rubric" sheetId="2" r:id="rId2"/>
    <sheet name="scores" sheetId="1" r:id="rId3"/>
    <sheet name="assgnmnt" sheetId="3" r:id="rId4"/>
    <sheet name="analysis" sheetId="5" r:id="rId5"/>
    <sheet name="histogram" sheetId="6" r:id="rId6"/>
    <sheet name="histogram (cumu)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5" l="1"/>
  <c r="D14" i="5"/>
  <c r="E14" i="5"/>
  <c r="F14" i="5"/>
  <c r="G14" i="5"/>
  <c r="C15" i="5"/>
  <c r="D15" i="5"/>
  <c r="E15" i="5"/>
  <c r="F15" i="5"/>
  <c r="G15" i="5"/>
  <c r="C16" i="5"/>
  <c r="D16" i="5"/>
  <c r="E16" i="5"/>
  <c r="F16" i="5"/>
  <c r="G16" i="5"/>
  <c r="C17" i="5"/>
  <c r="D17" i="5"/>
  <c r="E17" i="5"/>
  <c r="F17" i="5"/>
  <c r="G17" i="5"/>
  <c r="D13" i="5"/>
  <c r="E13" i="5"/>
  <c r="F13" i="5"/>
  <c r="G13" i="5"/>
  <c r="C13" i="5"/>
  <c r="B10" i="5" l="1"/>
  <c r="B9" i="5"/>
  <c r="B8" i="5"/>
  <c r="B7" i="5"/>
  <c r="D2" i="5" l="1"/>
  <c r="E2" i="5"/>
  <c r="F2" i="5"/>
  <c r="G2" i="5"/>
  <c r="C2" i="5"/>
  <c r="B25" i="5"/>
  <c r="B32" i="5" s="1"/>
  <c r="B24" i="5"/>
  <c r="B31" i="5" s="1"/>
  <c r="B23" i="5"/>
  <c r="B30" i="5" s="1"/>
  <c r="B22" i="5"/>
  <c r="B29" i="5" s="1"/>
  <c r="B21" i="5"/>
  <c r="B28" i="5" s="1"/>
  <c r="G4" i="5"/>
  <c r="F4" i="5"/>
  <c r="E4" i="5"/>
  <c r="D4" i="5"/>
  <c r="C4" i="5"/>
  <c r="G3" i="5"/>
  <c r="F3" i="5"/>
  <c r="E3" i="5"/>
  <c r="D3" i="5"/>
  <c r="C3" i="5"/>
  <c r="F18" i="5" l="1"/>
  <c r="F25" i="5" s="1"/>
  <c r="F39" i="5" s="1"/>
  <c r="F9" i="5" s="1"/>
  <c r="C18" i="5"/>
  <c r="C22" i="5" s="1"/>
  <c r="G18" i="5"/>
  <c r="G23" i="5" s="1"/>
  <c r="E18" i="5"/>
  <c r="E23" i="5" s="1"/>
  <c r="D18" i="5"/>
  <c r="D23" i="5" s="1"/>
  <c r="G24" i="5" l="1"/>
  <c r="G25" i="5"/>
  <c r="G39" i="5" s="1"/>
  <c r="G9" i="5" s="1"/>
  <c r="F23" i="5"/>
  <c r="F24" i="5"/>
  <c r="G21" i="5"/>
  <c r="G22" i="5"/>
  <c r="F22" i="5"/>
  <c r="F21" i="5"/>
  <c r="E22" i="5"/>
  <c r="C25" i="5"/>
  <c r="C39" i="5" s="1"/>
  <c r="C9" i="5" s="1"/>
  <c r="C24" i="5"/>
  <c r="C23" i="5"/>
  <c r="C21" i="5"/>
  <c r="E24" i="5"/>
  <c r="E21" i="5"/>
  <c r="D22" i="5"/>
  <c r="D24" i="5"/>
  <c r="E25" i="5"/>
  <c r="E39" i="5" s="1"/>
  <c r="E9" i="5" s="1"/>
  <c r="D21" i="5"/>
  <c r="D25" i="5"/>
  <c r="D39" i="5" s="1"/>
  <c r="D9" i="5" s="1"/>
  <c r="G35" i="5" l="1"/>
  <c r="G30" i="5"/>
  <c r="G38" i="5" s="1"/>
  <c r="G10" i="5" s="1"/>
  <c r="G32" i="5"/>
  <c r="G28" i="5"/>
  <c r="G29" i="5"/>
  <c r="G31" i="5"/>
  <c r="F30" i="5"/>
  <c r="F38" i="5" s="1"/>
  <c r="F10" i="5" s="1"/>
  <c r="F32" i="5"/>
  <c r="F28" i="5"/>
  <c r="F29" i="5"/>
  <c r="F31" i="5"/>
  <c r="F35" i="5"/>
  <c r="C28" i="5"/>
  <c r="C30" i="5"/>
  <c r="C32" i="5"/>
  <c r="C35" i="5"/>
  <c r="C29" i="5"/>
  <c r="C31" i="5"/>
  <c r="D29" i="5"/>
  <c r="D31" i="5"/>
  <c r="D35" i="5"/>
  <c r="D30" i="5"/>
  <c r="D38" i="5" s="1"/>
  <c r="D10" i="5" s="1"/>
  <c r="D32" i="5"/>
  <c r="D28" i="5"/>
  <c r="E28" i="5"/>
  <c r="E29" i="5"/>
  <c r="E31" i="5"/>
  <c r="E35" i="5"/>
  <c r="E30" i="5"/>
  <c r="E38" i="5" s="1"/>
  <c r="E10" i="5" s="1"/>
  <c r="E32" i="5"/>
  <c r="D37" i="5" l="1"/>
  <c r="D7" i="5" s="1"/>
  <c r="D36" i="5"/>
  <c r="D8" i="5" s="1"/>
  <c r="C38" i="5"/>
  <c r="C10" i="5" s="1"/>
  <c r="F36" i="5"/>
  <c r="F8" i="5" s="1"/>
  <c r="F37" i="5"/>
  <c r="F7" i="5" s="1"/>
  <c r="G36" i="5"/>
  <c r="G8" i="5" s="1"/>
  <c r="G37" i="5"/>
  <c r="G7" i="5" s="1"/>
  <c r="E37" i="5"/>
  <c r="E7" i="5" s="1"/>
  <c r="E36" i="5"/>
  <c r="E8" i="5" s="1"/>
  <c r="C37" i="5"/>
  <c r="C7" i="5" s="1"/>
  <c r="C36" i="5"/>
  <c r="C8" i="5" s="1"/>
</calcChain>
</file>

<file path=xl/sharedStrings.xml><?xml version="1.0" encoding="utf-8"?>
<sst xmlns="http://schemas.openxmlformats.org/spreadsheetml/2006/main" count="65" uniqueCount="64">
  <si>
    <t>Outcome</t>
  </si>
  <si>
    <t>Course</t>
  </si>
  <si>
    <t>Instructor</t>
  </si>
  <si>
    <t>Semester</t>
  </si>
  <si>
    <t>average</t>
  </si>
  <si>
    <t>standard deviation</t>
  </si>
  <si>
    <t>Metric</t>
  </si>
  <si>
    <t>Work Equivalent to Level 1</t>
  </si>
  <si>
    <t>Work Equivalent to Level 3</t>
  </si>
  <si>
    <t>Work Equivalent to Level 5</t>
  </si>
  <si>
    <t>Score</t>
  </si>
  <si>
    <t>(1-5 or N/A)</t>
  </si>
  <si>
    <t>Identification of problem and assignment identified as a measure of each outcome item</t>
  </si>
  <si>
    <t>Record of individual scores for each item on the assessment rubric</t>
  </si>
  <si>
    <t>Evaluator</t>
  </si>
  <si>
    <t xml:space="preserve">histogram </t>
  </si>
  <si>
    <t>total</t>
  </si>
  <si>
    <t>histogram relative</t>
  </si>
  <si>
    <t>flags</t>
  </si>
  <si>
    <t>level 1 &gt;</t>
  </si>
  <si>
    <t xml:space="preserve">level 5 &gt; </t>
  </si>
  <si>
    <t xml:space="preserve">cumulative histogram relative </t>
  </si>
  <si>
    <t xml:space="preserve">level 1 &amp; 2 &gt; </t>
  </si>
  <si>
    <t>criteria</t>
  </si>
  <si>
    <t xml:space="preserve">red = level 1 &amp; 2 &gt; </t>
  </si>
  <si>
    <t>analysis</t>
  </si>
  <si>
    <t xml:space="preserve">level 4 &amp; 5 &gt; </t>
  </si>
  <si>
    <t xml:space="preserve">yellow = level 1 &amp; 2 &gt; </t>
  </si>
  <si>
    <t>main criteria, lvl 4 &amp; 5 &gt;</t>
  </si>
  <si>
    <t xml:space="preserve"> </t>
  </si>
  <si>
    <t xml:space="preserve">green -5 &gt; </t>
  </si>
  <si>
    <t>Criterion</t>
  </si>
  <si>
    <t>Does not understand the connection between mathematical models and chemical or physical processes and systems in materials science and engineering</t>
  </si>
  <si>
    <t>Chooses a mathematical model or scientific principle that applies to an engineering problem, but has trouble in model development</t>
  </si>
  <si>
    <t>Combines mathematical and/or scientific principles to formulate models of chemical or physical processes and systems relevant to materials science and engineering</t>
  </si>
  <si>
    <t>Does not understand the application of calculus and linear algebra in solving materials science and engineering problems</t>
  </si>
  <si>
    <t>Shows nearly complete understanding of applications of calculus and/or linear algebra in problem-solving</t>
  </si>
  <si>
    <t>Applies concepts of integral and differential calculus and/or linear algebra to solve materials science and engineering problems</t>
  </si>
  <si>
    <t>Mathematical terms are interpreted incorrectly or not at all</t>
  </si>
  <si>
    <t>Most mathematical terms are interpreted correctly</t>
  </si>
  <si>
    <t>Shows appropriate engineering interpretation of mathematical and scientific terms</t>
  </si>
  <si>
    <t>Does not appear to grasp the connection between theory and the problem</t>
  </si>
  <si>
    <t>Some gaps in understanding the application of theory to the problem and expects theory to predict reality</t>
  </si>
  <si>
    <t>Translates academic theory into engineering applications and accepts limitations of mathematical models of physical reality</t>
  </si>
  <si>
    <t xml:space="preserve">Calculations not performed or performed incorrectly </t>
  </si>
  <si>
    <t xml:space="preserve">Minor errors in calculations </t>
  </si>
  <si>
    <t xml:space="preserve">Executes calculations correctly </t>
  </si>
  <si>
    <t>Connection between mathematical models and physical processes and systems.</t>
  </si>
  <si>
    <t>Application of calculus to engineering problems.</t>
  </si>
  <si>
    <t>Interpretation of mathematical terms.</t>
  </si>
  <si>
    <t>Application of theory.</t>
  </si>
  <si>
    <t>Execution of calculations.</t>
  </si>
  <si>
    <t>Student Name</t>
  </si>
  <si>
    <t>example, problem 1 of exam 2</t>
  </si>
  <si>
    <t>Student 1</t>
  </si>
  <si>
    <t>Student 2</t>
  </si>
  <si>
    <t>Student 3</t>
  </si>
  <si>
    <t>an ability to identify, formulate, and solve complex engineering problems by applying principles of engineering, science, and mathematics</t>
  </si>
  <si>
    <t xml:space="preserve">Student Outcome 1.  Science- &amp; Math-Based Problem Solving </t>
  </si>
  <si>
    <t>1.1.</t>
  </si>
  <si>
    <t>1.2.</t>
  </si>
  <si>
    <t>1.3.</t>
  </si>
  <si>
    <t>1.4.</t>
  </si>
  <si>
    <t>1.5.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</si>
</sst>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2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0" fillId="2" borderId="0" xfId="0" applyFill="1"/>
    <xf numFmtId="0" fontId="1" fillId="0" borderId="0" xfId="0" applyFont="1"/>
    <xf numFmtId="0" fontId="0" fillId="0" borderId="0" xfId="0" applyFill="1"/>
    <xf numFmtId="0" fontId="1" fillId="0" borderId="0" xfId="0" applyFont="1" applyBorder="1"/>
    <xf numFmtId="0" fontId="0" fillId="0" borderId="0" xfId="0" applyBorder="1"/>
    <xf numFmtId="9" fontId="0" fillId="0" borderId="0" xfId="0" applyNumberFormat="1" applyBorder="1"/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0" fillId="0" borderId="0" xfId="0" applyNumberFormat="1" applyBorder="1"/>
    <xf numFmtId="0" fontId="0" fillId="0" borderId="8" xfId="0" applyBorder="1"/>
    <xf numFmtId="0" fontId="5" fillId="0" borderId="0" xfId="0" applyFont="1"/>
    <xf numFmtId="0" fontId="0" fillId="0" borderId="0" xfId="0"/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  <color rgb="FF008000"/>
      <color rgb="FFCCFF99"/>
      <color rgb="FFCCECFF"/>
      <color rgb="FFFFFFCC"/>
      <color rgb="FFFF9900"/>
      <color rgb="FFFFCC99"/>
      <color rgb="FF000000"/>
      <color rgb="FFCC99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67868103148753"/>
          <c:y val="8.8373134295157696E-2"/>
          <c:w val="0.83557662537449728"/>
          <c:h val="0.79925112818558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analysis!$C$2</c:f>
              <c:strCache>
                <c:ptCount val="1"/>
                <c:pt idx="0">
                  <c:v>1.1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analysis!$C$21:$C$25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5-478A-8AC3-1B1F0CF2AEB4}"/>
            </c:ext>
          </c:extLst>
        </c:ser>
        <c:ser>
          <c:idx val="1"/>
          <c:order val="1"/>
          <c:tx>
            <c:strRef>
              <c:f>analysis!$D$2</c:f>
              <c:strCache>
                <c:ptCount val="1"/>
                <c:pt idx="0">
                  <c:v>1.2</c:v>
                </c:pt>
              </c:strCache>
            </c:strRef>
          </c:tx>
          <c:invertIfNegative val="0"/>
          <c:val>
            <c:numRef>
              <c:f>analysis!$D$21:$D$25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5-478A-8AC3-1B1F0CF2AEB4}"/>
            </c:ext>
          </c:extLst>
        </c:ser>
        <c:ser>
          <c:idx val="2"/>
          <c:order val="2"/>
          <c:tx>
            <c:strRef>
              <c:f>analysis!$E$2</c:f>
              <c:strCache>
                <c:ptCount val="1"/>
                <c:pt idx="0">
                  <c:v>1.3</c:v>
                </c:pt>
              </c:strCache>
            </c:strRef>
          </c:tx>
          <c:invertIfNegative val="0"/>
          <c:val>
            <c:numRef>
              <c:f>analysis!$E$21:$E$25</c:f>
              <c:numCache>
                <c:formatCode>General</c:formatCode>
                <c:ptCount val="5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85-478A-8AC3-1B1F0CF2AEB4}"/>
            </c:ext>
          </c:extLst>
        </c:ser>
        <c:ser>
          <c:idx val="3"/>
          <c:order val="3"/>
          <c:tx>
            <c:strRef>
              <c:f>analysis!$F$2</c:f>
              <c:strCache>
                <c:ptCount val="1"/>
                <c:pt idx="0">
                  <c:v>1.4</c:v>
                </c:pt>
              </c:strCache>
            </c:strRef>
          </c:tx>
          <c:invertIfNegative val="0"/>
          <c:val>
            <c:numRef>
              <c:f>analysis!$F$21:$F$25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0.66666666666666663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85-478A-8AC3-1B1F0CF2AEB4}"/>
            </c:ext>
          </c:extLst>
        </c:ser>
        <c:ser>
          <c:idx val="4"/>
          <c:order val="4"/>
          <c:tx>
            <c:strRef>
              <c:f>analysis!$G$2</c:f>
              <c:strCache>
                <c:ptCount val="1"/>
                <c:pt idx="0">
                  <c:v>1.5</c:v>
                </c:pt>
              </c:strCache>
            </c:strRef>
          </c:tx>
          <c:invertIfNegative val="0"/>
          <c:val>
            <c:numRef>
              <c:f>analysis!$G$21:$G$25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85-478A-8AC3-1B1F0CF2A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850816"/>
        <c:axId val="114865280"/>
      </c:barChart>
      <c:catAx>
        <c:axId val="11485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score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14865280"/>
        <c:crosses val="autoZero"/>
        <c:auto val="1"/>
        <c:lblAlgn val="ctr"/>
        <c:lblOffset val="100"/>
        <c:noMultiLvlLbl val="0"/>
      </c:catAx>
      <c:valAx>
        <c:axId val="11486528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student</a:t>
                </a:r>
                <a:r>
                  <a:rPr lang="en-US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population distribution</a:t>
                </a:r>
                <a:endParaRPr 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9299952612517586E-2"/>
              <c:y val="0.2991503930734918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14850816"/>
        <c:crosses val="autoZero"/>
        <c:crossBetween val="between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4425162614737"/>
          <c:y val="0.12355654052109608"/>
          <c:w val="7.5323245436779249E-2"/>
          <c:h val="0.27137181202764526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67868103148753"/>
          <c:y val="8.8373134295157696E-2"/>
          <c:w val="0.83557662537449728"/>
          <c:h val="0.79925112818558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analysis!$C$2</c:f>
              <c:strCache>
                <c:ptCount val="1"/>
                <c:pt idx="0">
                  <c:v>1.1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analysis!$C$28:$C$32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0.66666666666666663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56-4C42-ADA1-94EF962B06B4}"/>
            </c:ext>
          </c:extLst>
        </c:ser>
        <c:ser>
          <c:idx val="1"/>
          <c:order val="1"/>
          <c:tx>
            <c:strRef>
              <c:f>analysis!$D$2</c:f>
              <c:strCache>
                <c:ptCount val="1"/>
                <c:pt idx="0">
                  <c:v>1.2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analysis!$D$28:$D$32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56-4C42-ADA1-94EF962B06B4}"/>
            </c:ext>
          </c:extLst>
        </c:ser>
        <c:ser>
          <c:idx val="2"/>
          <c:order val="2"/>
          <c:tx>
            <c:strRef>
              <c:f>analysis!$E$2</c:f>
              <c:strCache>
                <c:ptCount val="1"/>
                <c:pt idx="0">
                  <c:v>1.3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analysis!$E$28:$E$32</c:f>
              <c:numCache>
                <c:formatCode>General</c:formatCode>
                <c:ptCount val="5"/>
                <c:pt idx="0">
                  <c:v>0</c:v>
                </c:pt>
                <c:pt idx="1">
                  <c:v>0.33333333333333331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56-4C42-ADA1-94EF962B06B4}"/>
            </c:ext>
          </c:extLst>
        </c:ser>
        <c:ser>
          <c:idx val="3"/>
          <c:order val="3"/>
          <c:tx>
            <c:strRef>
              <c:f>analysis!$F$2</c:f>
              <c:strCache>
                <c:ptCount val="1"/>
                <c:pt idx="0">
                  <c:v>1.4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analysis!$F$28:$F$32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56-4C42-ADA1-94EF962B06B4}"/>
            </c:ext>
          </c:extLst>
        </c:ser>
        <c:ser>
          <c:idx val="4"/>
          <c:order val="4"/>
          <c:tx>
            <c:strRef>
              <c:f>analysis!$G$2</c:f>
              <c:strCache>
                <c:ptCount val="1"/>
                <c:pt idx="0">
                  <c:v>1.5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analysis!$G$28:$G$32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56-4C42-ADA1-94EF962B0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53728"/>
        <c:axId val="116161152"/>
      </c:barChart>
      <c:catAx>
        <c:axId val="11615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score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16161152"/>
        <c:crosses val="autoZero"/>
        <c:auto val="1"/>
        <c:lblAlgn val="ctr"/>
        <c:lblOffset val="100"/>
        <c:noMultiLvlLbl val="0"/>
      </c:catAx>
      <c:valAx>
        <c:axId val="11616115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student</a:t>
                </a:r>
                <a:r>
                  <a:rPr lang="en-US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population cumulative distribution</a:t>
                </a:r>
                <a:endParaRPr 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9299952612517586E-2"/>
              <c:y val="0.178077592729530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16153728"/>
        <c:crosses val="autoZero"/>
        <c:crossBetween val="between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4425162614737"/>
          <c:y val="0.12355654052109608"/>
          <c:w val="9.729507720244257E-2"/>
          <c:h val="0.27137181202764526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8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78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0.29745</cdr:x>
      <cdr:y>0.64805</cdr:y>
    </cdr:from>
    <cdr:to>
      <cdr:x>0.45804</cdr:x>
      <cdr:y>0.80552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578589" y="4078653"/>
          <a:ext cx="1392115" cy="991089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>
            <a:alpha val="50000"/>
          </a:srgbClr>
        </a:solidFill>
        <a:ln xmlns:a="http://schemas.openxmlformats.org/drawingml/2006/main">
          <a:solidFill>
            <a:srgbClr val="FFFF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0.29723</cdr:x>
      <cdr:y>0.08925</cdr:y>
    </cdr:from>
    <cdr:to>
      <cdr:x>0.45781</cdr:x>
      <cdr:y>0.64805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76635" y="561731"/>
          <a:ext cx="1392115" cy="3516923"/>
        </a:xfrm>
        <a:prstGeom xmlns:a="http://schemas.openxmlformats.org/drawingml/2006/main" prst="rect">
          <a:avLst/>
        </a:prstGeom>
        <a:solidFill xmlns:a="http://schemas.openxmlformats.org/drawingml/2006/main">
          <a:srgbClr val="FF9999">
            <a:alpha val="49804"/>
          </a:srgbClr>
        </a:solidFill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0.32399</cdr:x>
      <cdr:y>0.09119</cdr:y>
    </cdr:from>
    <cdr:to>
      <cdr:x>0.42947</cdr:x>
      <cdr:y>0.18627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08654" y="573943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RED</a:t>
          </a:r>
        </a:p>
        <a:p xmlns:a="http://schemas.openxmlformats.org/drawingml/2006/main">
          <a:pPr algn="ctr"/>
          <a:r>
            <a:rPr lang="en-US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1&amp;2</a:t>
          </a:r>
          <a:r>
            <a:rPr lang="en-US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&gt; 30%</a:t>
          </a:r>
          <a:endParaRPr lang="en-US" sz="14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0.32703</cdr:x>
      <cdr:y>0.65224</cdr:y>
    </cdr:from>
    <cdr:to>
      <cdr:x>0.43251</cdr:x>
      <cdr:y>0.77254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835031" y="4105030"/>
          <a:ext cx="914400" cy="757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CC9900"/>
              </a:solidFill>
              <a:latin typeface="Arial" panose="020B0604020202020204" pitchFamily="34" charset="0"/>
              <a:cs typeface="Arial" panose="020B0604020202020204" pitchFamily="34" charset="0"/>
            </a:rPr>
            <a:t>YELLOW</a:t>
          </a:r>
        </a:p>
        <a:p xmlns:a="http://schemas.openxmlformats.org/drawingml/2006/main">
          <a:pPr algn="ctr"/>
          <a:r>
            <a:rPr lang="en-US" sz="1400" b="1">
              <a:solidFill>
                <a:srgbClr val="CC9900"/>
              </a:solidFill>
              <a:latin typeface="Arial" panose="020B0604020202020204" pitchFamily="34" charset="0"/>
              <a:cs typeface="Arial" panose="020B0604020202020204" pitchFamily="34" charset="0"/>
            </a:rPr>
            <a:t>10%&lt;1&amp;2</a:t>
          </a:r>
          <a:r>
            <a:rPr lang="en-US" sz="1400" b="1" baseline="0">
              <a:solidFill>
                <a:srgbClr val="CC9900"/>
              </a:solidFill>
              <a:latin typeface="Arial" panose="020B0604020202020204" pitchFamily="34" charset="0"/>
              <a:cs typeface="Arial" panose="020B0604020202020204" pitchFamily="34" charset="0"/>
            </a:rPr>
            <a:t> &lt;30% </a:t>
          </a:r>
          <a:endParaRPr lang="en-US" sz="1400" b="1">
            <a:solidFill>
              <a:srgbClr val="CC99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0.46226</cdr:x>
      <cdr:y>0.64611</cdr:y>
    </cdr:from>
    <cdr:to>
      <cdr:x>0.62285</cdr:x>
      <cdr:y>0.88701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4007339" y="4066442"/>
          <a:ext cx="1392115" cy="1516185"/>
        </a:xfrm>
        <a:prstGeom xmlns:a="http://schemas.openxmlformats.org/drawingml/2006/main" prst="rect">
          <a:avLst/>
        </a:prstGeom>
        <a:solidFill xmlns:a="http://schemas.openxmlformats.org/drawingml/2006/main">
          <a:srgbClr val="CCECFF">
            <a:alpha val="50000"/>
          </a:srgbClr>
        </a:solidFill>
        <a:ln xmlns:a="http://schemas.openxmlformats.org/drawingml/2006/main">
          <a:solidFill>
            <a:srgbClr val="0033CC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0.33126</cdr:x>
      <cdr:y>0.01059</cdr:y>
    </cdr:from>
    <cdr:to>
      <cdr:x>0.43674</cdr:x>
      <cdr:y>0.09403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871665" y="66675"/>
          <a:ext cx="914400" cy="525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WARNING</a:t>
          </a:r>
        </a:p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FLAG</a:t>
          </a:r>
        </a:p>
      </cdr:txBody>
    </cdr:sp>
  </cdr:relSizeAnchor>
  <cdr:relSizeAnchor xmlns:cdr="http://schemas.openxmlformats.org/drawingml/2006/chartDrawing">
    <cdr:from>
      <cdr:x>0.48641</cdr:x>
      <cdr:y>0.03632</cdr:y>
    </cdr:from>
    <cdr:to>
      <cdr:x>0.59189</cdr:x>
      <cdr:y>0.08258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216644" y="228600"/>
          <a:ext cx="914400" cy="291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TARGET</a:t>
          </a:r>
        </a:p>
      </cdr:txBody>
    </cdr:sp>
  </cdr:relSizeAnchor>
  <cdr:relSizeAnchor xmlns:cdr="http://schemas.openxmlformats.org/drawingml/2006/chartDrawing">
    <cdr:from>
      <cdr:x>0.48621</cdr:x>
      <cdr:y>0.6503</cdr:y>
    </cdr:from>
    <cdr:to>
      <cdr:x>0.59169</cdr:x>
      <cdr:y>0.74537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214935" y="4092819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0033CC"/>
              </a:solidFill>
              <a:latin typeface="Arial" panose="020B0604020202020204" pitchFamily="34" charset="0"/>
              <a:cs typeface="Arial" panose="020B0604020202020204" pitchFamily="34" charset="0"/>
            </a:rPr>
            <a:t>SATISFIED</a:t>
          </a:r>
        </a:p>
        <a:p xmlns:a="http://schemas.openxmlformats.org/drawingml/2006/main">
          <a:pPr algn="ctr"/>
          <a:r>
            <a:rPr lang="en-US" sz="1400" b="1">
              <a:solidFill>
                <a:srgbClr val="0033CC"/>
              </a:solidFill>
              <a:latin typeface="Arial" panose="020B0604020202020204" pitchFamily="34" charset="0"/>
              <a:cs typeface="Arial" panose="020B0604020202020204" pitchFamily="34" charset="0"/>
            </a:rPr>
            <a:t>1-3</a:t>
          </a:r>
          <a:r>
            <a:rPr lang="en-US" sz="1400" b="1" baseline="0">
              <a:solidFill>
                <a:srgbClr val="0033CC"/>
              </a:solidFill>
              <a:latin typeface="Arial" panose="020B0604020202020204" pitchFamily="34" charset="0"/>
              <a:cs typeface="Arial" panose="020B0604020202020204" pitchFamily="34" charset="0"/>
            </a:rPr>
            <a:t> &lt; 30%</a:t>
          </a:r>
          <a:endParaRPr lang="en-US" sz="1400" b="1">
            <a:solidFill>
              <a:srgbClr val="0033CC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0.46288</cdr:x>
      <cdr:y>0.08956</cdr:y>
    </cdr:from>
    <cdr:to>
      <cdr:x>0.62347</cdr:x>
      <cdr:y>0.64417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4012712" y="563685"/>
          <a:ext cx="1392115" cy="3490546"/>
        </a:xfrm>
        <a:prstGeom xmlns:a="http://schemas.openxmlformats.org/drawingml/2006/main" prst="rect">
          <a:avLst/>
        </a:prstGeom>
        <a:solidFill xmlns:a="http://schemas.openxmlformats.org/drawingml/2006/main">
          <a:srgbClr val="FFCC99">
            <a:alpha val="50000"/>
          </a:srgbClr>
        </a:solidFill>
        <a:ln xmlns:a="http://schemas.openxmlformats.org/drawingml/2006/main">
          <a:solidFill>
            <a:srgbClr val="FF99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0.49103</cdr:x>
      <cdr:y>0.0954</cdr:y>
    </cdr:from>
    <cdr:to>
      <cdr:x>0.59651</cdr:x>
      <cdr:y>0.19047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256690" y="600417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350" b="1">
              <a:solidFill>
                <a:srgbClr val="FF9900"/>
              </a:solidFill>
              <a:latin typeface="Arial" panose="020B0604020202020204" pitchFamily="34" charset="0"/>
              <a:cs typeface="Arial" panose="020B0604020202020204" pitchFamily="34" charset="0"/>
            </a:rPr>
            <a:t>NOT SATISFIED</a:t>
          </a:r>
        </a:p>
        <a:p xmlns:a="http://schemas.openxmlformats.org/drawingml/2006/main">
          <a:pPr algn="ctr"/>
          <a:r>
            <a:rPr lang="en-US" sz="1400" b="1">
              <a:solidFill>
                <a:srgbClr val="FF9900"/>
              </a:solidFill>
              <a:latin typeface="Arial" panose="020B0604020202020204" pitchFamily="34" charset="0"/>
              <a:cs typeface="Arial" panose="020B0604020202020204" pitchFamily="34" charset="0"/>
            </a:rPr>
            <a:t>1-3</a:t>
          </a:r>
          <a:r>
            <a:rPr lang="en-US" sz="1400" b="1" baseline="0">
              <a:solidFill>
                <a:srgbClr val="FF9900"/>
              </a:solidFill>
              <a:latin typeface="Arial" panose="020B0604020202020204" pitchFamily="34" charset="0"/>
              <a:cs typeface="Arial" panose="020B0604020202020204" pitchFamily="34" charset="0"/>
            </a:rPr>
            <a:t> &gt; 30%</a:t>
          </a:r>
          <a:endParaRPr lang="en-US" sz="1400" b="1">
            <a:solidFill>
              <a:srgbClr val="FF99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0.66181</cdr:x>
      <cdr:y>0.01059</cdr:y>
    </cdr:from>
    <cdr:to>
      <cdr:x>0.76729</cdr:x>
      <cdr:y>0.09403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737225" y="66675"/>
          <a:ext cx="914400" cy="525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RIGOR</a:t>
          </a:r>
        </a:p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FLAG</a:t>
          </a:r>
        </a:p>
      </cdr:txBody>
    </cdr:sp>
  </cdr:relSizeAnchor>
  <cdr:relSizeAnchor xmlns:cdr="http://schemas.openxmlformats.org/drawingml/2006/chartDrawing">
    <cdr:from>
      <cdr:x>0.62995</cdr:x>
      <cdr:y>0.81034</cdr:y>
    </cdr:from>
    <cdr:to>
      <cdr:x>0.79054</cdr:x>
      <cdr:y>0.88686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5461000" y="5100094"/>
          <a:ext cx="1392115" cy="481555"/>
        </a:xfrm>
        <a:prstGeom xmlns:a="http://schemas.openxmlformats.org/drawingml/2006/main" prst="rect">
          <a:avLst/>
        </a:prstGeom>
        <a:solidFill xmlns:a="http://schemas.openxmlformats.org/drawingml/2006/main">
          <a:srgbClr val="CCFF99">
            <a:alpha val="50000"/>
          </a:srgbClr>
        </a:solidFill>
        <a:ln xmlns:a="http://schemas.openxmlformats.org/drawingml/2006/main">
          <a:solidFill>
            <a:srgbClr val="008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0.66042</cdr:x>
      <cdr:y>0.80905</cdr:y>
    </cdr:from>
    <cdr:to>
      <cdr:x>0.7659</cdr:x>
      <cdr:y>0.90412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5725169" y="5091936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008000"/>
              </a:solidFill>
              <a:latin typeface="Arial" panose="020B0604020202020204" pitchFamily="34" charset="0"/>
              <a:cs typeface="Arial" panose="020B0604020202020204" pitchFamily="34" charset="0"/>
            </a:rPr>
            <a:t>GREEN</a:t>
          </a:r>
        </a:p>
        <a:p xmlns:a="http://schemas.openxmlformats.org/drawingml/2006/main">
          <a:pPr algn="ctr"/>
          <a:r>
            <a:rPr lang="en-US" sz="1400" b="1">
              <a:solidFill>
                <a:srgbClr val="008000"/>
              </a:solidFill>
              <a:latin typeface="Arial" panose="020B0604020202020204" pitchFamily="34" charset="0"/>
              <a:cs typeface="Arial" panose="020B0604020202020204" pitchFamily="34" charset="0"/>
            </a:rPr>
            <a:t>1-4</a:t>
          </a:r>
          <a:r>
            <a:rPr lang="en-US" sz="1400" b="1" baseline="0">
              <a:solidFill>
                <a:srgbClr val="008000"/>
              </a:solidFill>
              <a:latin typeface="Arial" panose="020B0604020202020204" pitchFamily="34" charset="0"/>
              <a:cs typeface="Arial" panose="020B0604020202020204" pitchFamily="34" charset="0"/>
            </a:rPr>
            <a:t> &lt; 10%</a:t>
          </a:r>
          <a:endParaRPr lang="en-US" sz="1400" b="1">
            <a:solidFill>
              <a:srgbClr val="008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FFC86-E4F1-4363-95B7-CE4059C51C6B}">
  <dimension ref="B3:T5"/>
  <sheetViews>
    <sheetView tabSelected="1" workbookViewId="0">
      <selection activeCell="I17" sqref="I17"/>
    </sheetView>
  </sheetViews>
  <sheetFormatPr defaultRowHeight="14.4" x14ac:dyDescent="0.55000000000000004"/>
  <cols>
    <col min="1" max="16384" width="8.83984375" style="20"/>
  </cols>
  <sheetData>
    <row r="3" spans="2:20" ht="30" x14ac:dyDescent="0.95">
      <c r="B3" s="19" t="s">
        <v>58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2:20" ht="30" x14ac:dyDescent="0.9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2:20" ht="30" x14ac:dyDescent="0.95">
      <c r="B5" s="21" t="s">
        <v>57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"/>
  <sheetViews>
    <sheetView workbookViewId="0">
      <selection activeCell="C7" sqref="C7"/>
    </sheetView>
  </sheetViews>
  <sheetFormatPr defaultRowHeight="14.4" x14ac:dyDescent="0.55000000000000004"/>
  <cols>
    <col min="2" max="2" width="12.26171875" customWidth="1"/>
    <col min="3" max="6" width="36.68359375" customWidth="1"/>
  </cols>
  <sheetData>
    <row r="1" spans="2:7" ht="14.7" thickBot="1" x14ac:dyDescent="0.6"/>
    <row r="2" spans="2:7" ht="30.75" customHeight="1" x14ac:dyDescent="0.55000000000000004">
      <c r="B2" s="22" t="s">
        <v>6</v>
      </c>
      <c r="C2" s="22" t="s">
        <v>31</v>
      </c>
      <c r="D2" s="22" t="s">
        <v>7</v>
      </c>
      <c r="E2" s="22" t="s">
        <v>8</v>
      </c>
      <c r="F2" s="22" t="s">
        <v>9</v>
      </c>
      <c r="G2" s="1" t="s">
        <v>10</v>
      </c>
    </row>
    <row r="3" spans="2:7" ht="30.3" thickBot="1" x14ac:dyDescent="0.6">
      <c r="B3" s="23"/>
      <c r="C3" s="23"/>
      <c r="D3" s="23"/>
      <c r="E3" s="23"/>
      <c r="F3" s="23"/>
      <c r="G3" s="2" t="s">
        <v>11</v>
      </c>
    </row>
    <row r="4" spans="2:7" ht="66" customHeight="1" thickBot="1" x14ac:dyDescent="0.6">
      <c r="B4" s="3" t="s">
        <v>59</v>
      </c>
      <c r="C4" s="15" t="s">
        <v>47</v>
      </c>
      <c r="D4" s="5" t="s">
        <v>32</v>
      </c>
      <c r="E4" s="5" t="s">
        <v>33</v>
      </c>
      <c r="F4" s="5" t="s">
        <v>34</v>
      </c>
      <c r="G4" s="4"/>
    </row>
    <row r="5" spans="2:7" ht="66" customHeight="1" thickBot="1" x14ac:dyDescent="0.6">
      <c r="B5" s="6" t="s">
        <v>60</v>
      </c>
      <c r="C5" s="16" t="s">
        <v>48</v>
      </c>
      <c r="D5" s="8" t="s">
        <v>35</v>
      </c>
      <c r="E5" s="8" t="s">
        <v>36</v>
      </c>
      <c r="F5" s="8" t="s">
        <v>37</v>
      </c>
      <c r="G5" s="7"/>
    </row>
    <row r="6" spans="2:7" ht="66" customHeight="1" thickBot="1" x14ac:dyDescent="0.6">
      <c r="B6" s="6" t="s">
        <v>61</v>
      </c>
      <c r="C6" s="16" t="s">
        <v>49</v>
      </c>
      <c r="D6" s="8" t="s">
        <v>38</v>
      </c>
      <c r="E6" s="8" t="s">
        <v>39</v>
      </c>
      <c r="F6" s="8" t="s">
        <v>40</v>
      </c>
      <c r="G6" s="7"/>
    </row>
    <row r="7" spans="2:7" ht="66" customHeight="1" thickBot="1" x14ac:dyDescent="0.6">
      <c r="B7" s="6" t="s">
        <v>62</v>
      </c>
      <c r="C7" s="16" t="s">
        <v>50</v>
      </c>
      <c r="D7" s="8" t="s">
        <v>41</v>
      </c>
      <c r="E7" s="8" t="s">
        <v>42</v>
      </c>
      <c r="F7" s="8" t="s">
        <v>43</v>
      </c>
      <c r="G7" s="7"/>
    </row>
    <row r="8" spans="2:7" ht="66" customHeight="1" thickBot="1" x14ac:dyDescent="0.6">
      <c r="B8" s="6" t="s">
        <v>63</v>
      </c>
      <c r="C8" s="16" t="s">
        <v>51</v>
      </c>
      <c r="D8" s="8" t="s">
        <v>44</v>
      </c>
      <c r="E8" s="8" t="s">
        <v>45</v>
      </c>
      <c r="F8" s="8" t="s">
        <v>46</v>
      </c>
      <c r="G8" s="7"/>
    </row>
  </sheetData>
  <mergeCells count="5">
    <mergeCell ref="B2:B3"/>
    <mergeCell ref="D2:D3"/>
    <mergeCell ref="E2:E3"/>
    <mergeCell ref="F2:F3"/>
    <mergeCell ref="C2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1"/>
  <sheetViews>
    <sheetView workbookViewId="0">
      <selection activeCell="E5" sqref="E5"/>
    </sheetView>
  </sheetViews>
  <sheetFormatPr defaultRowHeight="14.4" x14ac:dyDescent="0.55000000000000004"/>
  <cols>
    <col min="1" max="1" width="19.68359375" customWidth="1"/>
    <col min="2" max="2" width="17.15625" customWidth="1"/>
  </cols>
  <sheetData>
    <row r="2" spans="1:10" x14ac:dyDescent="0.55000000000000004">
      <c r="B2" s="10" t="s">
        <v>13</v>
      </c>
    </row>
    <row r="4" spans="1:10" x14ac:dyDescent="0.55000000000000004">
      <c r="B4" s="10" t="s">
        <v>0</v>
      </c>
      <c r="C4" s="9">
        <v>1</v>
      </c>
    </row>
    <row r="5" spans="1:10" x14ac:dyDescent="0.55000000000000004">
      <c r="B5" s="10" t="s">
        <v>1</v>
      </c>
      <c r="C5" s="9"/>
    </row>
    <row r="6" spans="1:10" x14ac:dyDescent="0.55000000000000004">
      <c r="B6" s="10" t="s">
        <v>2</v>
      </c>
      <c r="C6" s="9"/>
    </row>
    <row r="7" spans="1:10" x14ac:dyDescent="0.55000000000000004">
      <c r="B7" s="10" t="s">
        <v>14</v>
      </c>
      <c r="C7" s="9"/>
    </row>
    <row r="8" spans="1:10" x14ac:dyDescent="0.55000000000000004">
      <c r="B8" s="10" t="s">
        <v>3</v>
      </c>
      <c r="C8" s="9"/>
    </row>
    <row r="10" spans="1:10" x14ac:dyDescent="0.55000000000000004">
      <c r="A10" t="s">
        <v>52</v>
      </c>
      <c r="C10" s="10">
        <v>1.1000000000000001</v>
      </c>
      <c r="D10" s="10">
        <v>1.2</v>
      </c>
      <c r="E10" s="10">
        <v>1.3</v>
      </c>
      <c r="F10" s="10">
        <v>1.4</v>
      </c>
      <c r="G10" s="10">
        <v>1.5</v>
      </c>
      <c r="H10" s="10"/>
      <c r="I10" s="10"/>
      <c r="J10" s="10"/>
    </row>
    <row r="11" spans="1:10" x14ac:dyDescent="0.55000000000000004">
      <c r="A11" t="s">
        <v>54</v>
      </c>
      <c r="C11" s="9">
        <v>4</v>
      </c>
      <c r="D11" s="9">
        <v>4</v>
      </c>
      <c r="E11" s="9">
        <v>2</v>
      </c>
      <c r="F11" s="9">
        <v>4</v>
      </c>
      <c r="G11" s="9">
        <v>4</v>
      </c>
      <c r="H11" s="11"/>
      <c r="I11" s="11"/>
      <c r="J11" s="11"/>
    </row>
    <row r="12" spans="1:10" x14ac:dyDescent="0.55000000000000004">
      <c r="A12" t="s">
        <v>55</v>
      </c>
      <c r="C12" s="9">
        <v>3</v>
      </c>
      <c r="D12" s="9">
        <v>4</v>
      </c>
      <c r="E12" s="9">
        <v>3</v>
      </c>
      <c r="F12" s="9">
        <v>3</v>
      </c>
      <c r="G12" s="9">
        <v>5</v>
      </c>
      <c r="H12" s="11"/>
      <c r="I12" s="11"/>
      <c r="J12" s="11"/>
    </row>
    <row r="13" spans="1:10" x14ac:dyDescent="0.55000000000000004">
      <c r="A13" t="s">
        <v>56</v>
      </c>
      <c r="C13" s="9">
        <v>5</v>
      </c>
      <c r="D13" s="9">
        <v>4</v>
      </c>
      <c r="E13" s="9">
        <v>5</v>
      </c>
      <c r="F13" s="9">
        <v>4</v>
      </c>
      <c r="G13" s="9">
        <v>5</v>
      </c>
      <c r="H13" s="11"/>
      <c r="I13" s="11"/>
      <c r="J13" s="11"/>
    </row>
    <row r="14" spans="1:10" x14ac:dyDescent="0.55000000000000004">
      <c r="C14" s="9"/>
      <c r="D14" s="9"/>
      <c r="E14" s="9"/>
      <c r="F14" s="9"/>
      <c r="G14" s="9"/>
      <c r="H14" s="11"/>
      <c r="I14" s="11"/>
      <c r="J14" s="11"/>
    </row>
    <row r="15" spans="1:10" x14ac:dyDescent="0.55000000000000004">
      <c r="C15" s="9"/>
      <c r="D15" s="9"/>
      <c r="E15" s="9"/>
      <c r="F15" s="9"/>
      <c r="G15" s="9"/>
      <c r="H15" s="11"/>
      <c r="I15" s="11"/>
      <c r="J15" s="11"/>
    </row>
    <row r="16" spans="1:10" x14ac:dyDescent="0.55000000000000004">
      <c r="C16" s="9"/>
      <c r="D16" s="9"/>
      <c r="E16" s="9"/>
      <c r="F16" s="9"/>
      <c r="G16" s="9"/>
      <c r="H16" s="11"/>
      <c r="I16" s="11"/>
      <c r="J16" s="11"/>
    </row>
    <row r="17" spans="3:10" x14ac:dyDescent="0.55000000000000004">
      <c r="C17" s="9"/>
      <c r="D17" s="9"/>
      <c r="E17" s="9"/>
      <c r="F17" s="9"/>
      <c r="G17" s="9"/>
      <c r="H17" s="11"/>
      <c r="I17" s="11"/>
      <c r="J17" s="11"/>
    </row>
    <row r="18" spans="3:10" x14ac:dyDescent="0.55000000000000004">
      <c r="C18" s="9"/>
      <c r="D18" s="9"/>
      <c r="E18" s="9"/>
      <c r="F18" s="9"/>
      <c r="G18" s="9"/>
      <c r="H18" s="11"/>
      <c r="I18" s="11"/>
      <c r="J18" s="11"/>
    </row>
    <row r="19" spans="3:10" x14ac:dyDescent="0.55000000000000004">
      <c r="C19" s="9"/>
      <c r="D19" s="9"/>
      <c r="E19" s="9"/>
      <c r="F19" s="9"/>
      <c r="G19" s="9"/>
      <c r="H19" s="11"/>
      <c r="I19" s="11"/>
      <c r="J19" s="11"/>
    </row>
    <row r="20" spans="3:10" x14ac:dyDescent="0.55000000000000004">
      <c r="C20" s="9"/>
      <c r="D20" s="9"/>
      <c r="E20" s="9"/>
      <c r="F20" s="9"/>
      <c r="G20" s="9"/>
      <c r="H20" s="11"/>
      <c r="I20" s="11"/>
      <c r="J20" s="11"/>
    </row>
    <row r="21" spans="3:10" x14ac:dyDescent="0.55000000000000004">
      <c r="C21" s="9"/>
      <c r="D21" s="9"/>
      <c r="E21" s="9"/>
      <c r="F21" s="9"/>
      <c r="G21" s="9"/>
      <c r="H21" s="11"/>
      <c r="I21" s="11"/>
      <c r="J21" s="11"/>
    </row>
    <row r="22" spans="3:10" x14ac:dyDescent="0.55000000000000004">
      <c r="C22" s="9"/>
      <c r="D22" s="9"/>
      <c r="E22" s="9"/>
      <c r="F22" s="9"/>
      <c r="G22" s="9"/>
      <c r="H22" s="11"/>
      <c r="I22" s="11"/>
      <c r="J22" s="11"/>
    </row>
    <row r="23" spans="3:10" x14ac:dyDescent="0.55000000000000004">
      <c r="C23" s="9"/>
      <c r="D23" s="9"/>
      <c r="E23" s="9"/>
      <c r="F23" s="9"/>
      <c r="G23" s="9"/>
      <c r="H23" s="11"/>
      <c r="I23" s="11"/>
      <c r="J23" s="11"/>
    </row>
    <row r="24" spans="3:10" x14ac:dyDescent="0.55000000000000004">
      <c r="C24" s="9"/>
      <c r="D24" s="9"/>
      <c r="E24" s="9"/>
      <c r="F24" s="9"/>
      <c r="G24" s="9"/>
      <c r="H24" s="11"/>
      <c r="I24" s="11"/>
      <c r="J24" s="11"/>
    </row>
    <row r="25" spans="3:10" x14ac:dyDescent="0.55000000000000004">
      <c r="C25" s="9"/>
      <c r="D25" s="9"/>
      <c r="E25" s="9"/>
      <c r="F25" s="9"/>
      <c r="G25" s="9"/>
      <c r="H25" s="11"/>
      <c r="I25" s="11"/>
      <c r="J25" s="11"/>
    </row>
    <row r="26" spans="3:10" x14ac:dyDescent="0.55000000000000004">
      <c r="C26" s="9"/>
      <c r="D26" s="9"/>
      <c r="E26" s="9"/>
      <c r="F26" s="9"/>
      <c r="G26" s="9"/>
      <c r="H26" s="11"/>
      <c r="I26" s="11"/>
      <c r="J26" s="11"/>
    </row>
    <row r="27" spans="3:10" x14ac:dyDescent="0.55000000000000004">
      <c r="C27" s="9"/>
      <c r="D27" s="9"/>
      <c r="E27" s="9"/>
      <c r="F27" s="9"/>
      <c r="G27" s="9"/>
      <c r="H27" s="11"/>
      <c r="I27" s="11"/>
      <c r="J27" s="11"/>
    </row>
    <row r="28" spans="3:10" x14ac:dyDescent="0.55000000000000004">
      <c r="C28" s="9"/>
      <c r="D28" s="9"/>
      <c r="E28" s="9"/>
      <c r="F28" s="9"/>
      <c r="G28" s="9"/>
      <c r="H28" s="11"/>
      <c r="I28" s="11"/>
      <c r="J28" s="11"/>
    </row>
    <row r="29" spans="3:10" x14ac:dyDescent="0.55000000000000004">
      <c r="C29" s="9"/>
      <c r="D29" s="9"/>
      <c r="E29" s="9"/>
      <c r="F29" s="9"/>
      <c r="G29" s="9"/>
      <c r="H29" s="11"/>
      <c r="I29" s="11"/>
      <c r="J29" s="11"/>
    </row>
    <row r="30" spans="3:10" x14ac:dyDescent="0.55000000000000004">
      <c r="C30" s="9"/>
      <c r="D30" s="9"/>
      <c r="E30" s="9"/>
      <c r="F30" s="9"/>
      <c r="G30" s="9"/>
      <c r="H30" s="11"/>
      <c r="I30" s="11"/>
      <c r="J30" s="11"/>
    </row>
    <row r="31" spans="3:10" x14ac:dyDescent="0.55000000000000004">
      <c r="C31" s="9"/>
      <c r="D31" s="9"/>
      <c r="E31" s="9"/>
      <c r="F31" s="9"/>
      <c r="G31" s="9"/>
    </row>
    <row r="32" spans="3:10" x14ac:dyDescent="0.55000000000000004">
      <c r="C32" s="9"/>
      <c r="D32" s="9"/>
      <c r="E32" s="9"/>
      <c r="F32" s="9"/>
      <c r="G32" s="9"/>
    </row>
    <row r="33" spans="3:7" x14ac:dyDescent="0.55000000000000004">
      <c r="C33" s="9"/>
      <c r="D33" s="9"/>
      <c r="E33" s="9"/>
      <c r="F33" s="9"/>
      <c r="G33" s="9"/>
    </row>
    <row r="34" spans="3:7" x14ac:dyDescent="0.55000000000000004">
      <c r="C34" s="9"/>
      <c r="D34" s="9"/>
      <c r="E34" s="9"/>
      <c r="F34" s="9"/>
      <c r="G34" s="9"/>
    </row>
    <row r="35" spans="3:7" x14ac:dyDescent="0.55000000000000004">
      <c r="C35" s="9"/>
      <c r="D35" s="9"/>
      <c r="E35" s="9"/>
      <c r="F35" s="9"/>
      <c r="G35" s="9"/>
    </row>
    <row r="36" spans="3:7" x14ac:dyDescent="0.55000000000000004">
      <c r="C36" s="9"/>
      <c r="D36" s="9"/>
      <c r="E36" s="9"/>
      <c r="F36" s="9"/>
      <c r="G36" s="9"/>
    </row>
    <row r="37" spans="3:7" x14ac:dyDescent="0.55000000000000004">
      <c r="C37" s="9"/>
      <c r="D37" s="9"/>
      <c r="E37" s="9"/>
      <c r="F37" s="9"/>
      <c r="G37" s="9"/>
    </row>
    <row r="38" spans="3:7" x14ac:dyDescent="0.55000000000000004">
      <c r="C38" s="9"/>
      <c r="D38" s="9"/>
      <c r="E38" s="9"/>
      <c r="F38" s="9"/>
      <c r="G38" s="9"/>
    </row>
    <row r="39" spans="3:7" x14ac:dyDescent="0.55000000000000004">
      <c r="C39" s="9"/>
      <c r="D39" s="9"/>
      <c r="E39" s="9"/>
      <c r="F39" s="9"/>
      <c r="G39" s="9"/>
    </row>
    <row r="40" spans="3:7" x14ac:dyDescent="0.55000000000000004">
      <c r="C40" s="9"/>
      <c r="D40" s="9"/>
      <c r="E40" s="9"/>
      <c r="F40" s="9"/>
      <c r="G40" s="9"/>
    </row>
    <row r="41" spans="3:7" x14ac:dyDescent="0.55000000000000004">
      <c r="C41" s="9"/>
      <c r="D41" s="9"/>
      <c r="E41" s="9"/>
      <c r="F41" s="9"/>
      <c r="G41" s="9"/>
    </row>
    <row r="42" spans="3:7" x14ac:dyDescent="0.55000000000000004">
      <c r="C42" s="9"/>
      <c r="D42" s="9"/>
      <c r="E42" s="9"/>
      <c r="F42" s="9"/>
      <c r="G42" s="9"/>
    </row>
    <row r="43" spans="3:7" x14ac:dyDescent="0.55000000000000004">
      <c r="C43" s="9"/>
      <c r="D43" s="9"/>
      <c r="E43" s="9"/>
      <c r="F43" s="9"/>
      <c r="G43" s="9"/>
    </row>
    <row r="44" spans="3:7" x14ac:dyDescent="0.55000000000000004">
      <c r="C44" s="9"/>
      <c r="D44" s="9"/>
      <c r="E44" s="9"/>
      <c r="F44" s="9"/>
      <c r="G44" s="9"/>
    </row>
    <row r="45" spans="3:7" x14ac:dyDescent="0.55000000000000004">
      <c r="C45" s="9"/>
      <c r="D45" s="9"/>
      <c r="E45" s="9"/>
      <c r="F45" s="9"/>
      <c r="G45" s="9"/>
    </row>
    <row r="46" spans="3:7" x14ac:dyDescent="0.55000000000000004">
      <c r="C46" s="9"/>
      <c r="D46" s="9"/>
      <c r="E46" s="9"/>
      <c r="F46" s="9"/>
      <c r="G46" s="9"/>
    </row>
    <row r="47" spans="3:7" x14ac:dyDescent="0.55000000000000004">
      <c r="C47" s="9"/>
      <c r="D47" s="9"/>
      <c r="E47" s="9"/>
      <c r="F47" s="9"/>
      <c r="G47" s="9"/>
    </row>
    <row r="48" spans="3:7" x14ac:dyDescent="0.55000000000000004">
      <c r="C48" s="9"/>
      <c r="D48" s="9"/>
      <c r="E48" s="9"/>
      <c r="F48" s="9"/>
      <c r="G48" s="9"/>
    </row>
    <row r="49" spans="3:7" x14ac:dyDescent="0.55000000000000004">
      <c r="C49" s="9"/>
      <c r="D49" s="9"/>
      <c r="E49" s="9"/>
      <c r="F49" s="9"/>
      <c r="G49" s="9"/>
    </row>
    <row r="50" spans="3:7" x14ac:dyDescent="0.55000000000000004">
      <c r="C50" s="9"/>
      <c r="D50" s="9"/>
      <c r="E50" s="9"/>
      <c r="F50" s="9"/>
      <c r="G50" s="9"/>
    </row>
    <row r="51" spans="3:7" x14ac:dyDescent="0.55000000000000004">
      <c r="C51" s="9"/>
      <c r="D51" s="9"/>
      <c r="E51" s="9"/>
      <c r="F51" s="9"/>
      <c r="G51" s="9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8"/>
  <sheetViews>
    <sheetView workbookViewId="0">
      <selection activeCell="B20" sqref="B20"/>
    </sheetView>
  </sheetViews>
  <sheetFormatPr defaultRowHeight="14.4" x14ac:dyDescent="0.55000000000000004"/>
  <cols>
    <col min="2" max="2" width="128.41796875" customWidth="1"/>
  </cols>
  <sheetData>
    <row r="2" spans="1:2" x14ac:dyDescent="0.55000000000000004">
      <c r="A2" s="10" t="s">
        <v>12</v>
      </c>
    </row>
    <row r="4" spans="1:2" x14ac:dyDescent="0.55000000000000004">
      <c r="A4" s="18">
        <v>1.1000000000000001</v>
      </c>
      <c r="B4" s="18" t="s">
        <v>53</v>
      </c>
    </row>
    <row r="5" spans="1:2" x14ac:dyDescent="0.55000000000000004">
      <c r="A5" s="18">
        <v>1.2</v>
      </c>
      <c r="B5" s="18"/>
    </row>
    <row r="6" spans="1:2" x14ac:dyDescent="0.55000000000000004">
      <c r="A6" s="18">
        <v>1.3</v>
      </c>
      <c r="B6" s="18"/>
    </row>
    <row r="7" spans="1:2" x14ac:dyDescent="0.55000000000000004">
      <c r="A7" s="18">
        <v>1.4</v>
      </c>
      <c r="B7" s="18"/>
    </row>
    <row r="8" spans="1:2" x14ac:dyDescent="0.55000000000000004">
      <c r="A8" s="18">
        <v>1.5</v>
      </c>
      <c r="B8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workbookViewId="0">
      <selection activeCell="H1" sqref="H1:H1048576"/>
    </sheetView>
  </sheetViews>
  <sheetFormatPr defaultRowHeight="14.4" x14ac:dyDescent="0.55000000000000004"/>
  <cols>
    <col min="1" max="1" width="28.83984375" customWidth="1"/>
    <col min="2" max="2" width="16.68359375" customWidth="1"/>
  </cols>
  <sheetData>
    <row r="1" spans="1:7" x14ac:dyDescent="0.55000000000000004">
      <c r="A1" s="13" t="s">
        <v>25</v>
      </c>
      <c r="B1" s="13"/>
      <c r="C1" s="13"/>
      <c r="D1" s="13"/>
      <c r="E1" s="13"/>
      <c r="F1" s="13"/>
      <c r="G1" s="13"/>
    </row>
    <row r="2" spans="1:7" x14ac:dyDescent="0.55000000000000004">
      <c r="A2" s="13"/>
      <c r="B2" s="13"/>
      <c r="C2" s="13">
        <f>scores!C10</f>
        <v>1.1000000000000001</v>
      </c>
      <c r="D2" s="13">
        <f>scores!D10</f>
        <v>1.2</v>
      </c>
      <c r="E2" s="13">
        <f>scores!E10</f>
        <v>1.3</v>
      </c>
      <c r="F2" s="13">
        <f>scores!F10</f>
        <v>1.4</v>
      </c>
      <c r="G2" s="13">
        <f>scores!G10</f>
        <v>1.5</v>
      </c>
    </row>
    <row r="3" spans="1:7" x14ac:dyDescent="0.55000000000000004">
      <c r="A3" s="13"/>
      <c r="B3" s="12" t="s">
        <v>4</v>
      </c>
      <c r="C3" s="17">
        <f>AVERAGE(scores!C11:C30)</f>
        <v>4</v>
      </c>
      <c r="D3" s="17">
        <f>AVERAGE(scores!D11:D30)</f>
        <v>4</v>
      </c>
      <c r="E3" s="17">
        <f>AVERAGE(scores!E11:E30)</f>
        <v>3.3333333333333335</v>
      </c>
      <c r="F3" s="17">
        <f>AVERAGE(scores!F11:F30)</f>
        <v>3.6666666666666665</v>
      </c>
      <c r="G3" s="17">
        <f>AVERAGE(scores!G11:G30)</f>
        <v>4.666666666666667</v>
      </c>
    </row>
    <row r="4" spans="1:7" x14ac:dyDescent="0.55000000000000004">
      <c r="A4" s="13"/>
      <c r="B4" s="12" t="s">
        <v>5</v>
      </c>
      <c r="C4" s="17">
        <f>_xlfn.STDEV.P(scores!C11:C30)</f>
        <v>0.81649658092772603</v>
      </c>
      <c r="D4" s="17">
        <f>_xlfn.STDEV.P(scores!D11:D30)</f>
        <v>0</v>
      </c>
      <c r="E4" s="17">
        <f>_xlfn.STDEV.P(scores!E11:E30)</f>
        <v>1.247219128924647</v>
      </c>
      <c r="F4" s="17">
        <f>_xlfn.STDEV.P(scores!F11:F30)</f>
        <v>0.47140452079103168</v>
      </c>
      <c r="G4" s="17">
        <f>_xlfn.STDEV.P(scores!G11:G30)</f>
        <v>0.47140452079103168</v>
      </c>
    </row>
    <row r="5" spans="1:7" x14ac:dyDescent="0.55000000000000004">
      <c r="A5" s="13"/>
      <c r="B5" s="12"/>
      <c r="C5" s="13"/>
      <c r="D5" s="13"/>
      <c r="E5" s="13"/>
      <c r="F5" s="13"/>
      <c r="G5" s="13"/>
    </row>
    <row r="6" spans="1:7" x14ac:dyDescent="0.55000000000000004">
      <c r="A6" s="13"/>
      <c r="B6" s="13" t="s">
        <v>18</v>
      </c>
      <c r="C6" s="13"/>
      <c r="D6" s="13"/>
      <c r="E6" s="13"/>
      <c r="F6" s="13"/>
      <c r="G6" s="13"/>
    </row>
    <row r="7" spans="1:7" x14ac:dyDescent="0.55000000000000004">
      <c r="A7" s="13" t="s">
        <v>24</v>
      </c>
      <c r="B7" s="14">
        <f>B37</f>
        <v>0.3</v>
      </c>
      <c r="C7" s="13" t="str">
        <f t="shared" ref="C7:G7" si="0">IF(C37,"RED"," ")</f>
        <v xml:space="preserve"> </v>
      </c>
      <c r="D7" s="13" t="str">
        <f t="shared" si="0"/>
        <v xml:space="preserve"> </v>
      </c>
      <c r="E7" s="13" t="str">
        <f t="shared" si="0"/>
        <v>RED</v>
      </c>
      <c r="F7" s="13" t="str">
        <f t="shared" si="0"/>
        <v xml:space="preserve"> </v>
      </c>
      <c r="G7" s="13" t="str">
        <f t="shared" si="0"/>
        <v xml:space="preserve"> </v>
      </c>
    </row>
    <row r="8" spans="1:7" x14ac:dyDescent="0.55000000000000004">
      <c r="A8" s="13" t="s">
        <v>27</v>
      </c>
      <c r="B8" s="14">
        <f>B36</f>
        <v>0.1</v>
      </c>
      <c r="C8" s="13" t="str">
        <f t="shared" ref="C8:G8" si="1">IF(C36,"YELLOW"," ")</f>
        <v xml:space="preserve"> </v>
      </c>
      <c r="D8" s="13" t="str">
        <f t="shared" si="1"/>
        <v xml:space="preserve"> </v>
      </c>
      <c r="E8" s="13" t="str">
        <f t="shared" si="1"/>
        <v>YELLOW</v>
      </c>
      <c r="F8" s="13" t="str">
        <f t="shared" si="1"/>
        <v xml:space="preserve"> </v>
      </c>
      <c r="G8" s="13" t="str">
        <f t="shared" si="1"/>
        <v xml:space="preserve"> </v>
      </c>
    </row>
    <row r="9" spans="1:7" x14ac:dyDescent="0.55000000000000004">
      <c r="A9" s="13" t="s">
        <v>30</v>
      </c>
      <c r="B9" s="14">
        <f>B39</f>
        <v>0.9</v>
      </c>
      <c r="C9" s="13" t="str">
        <f>IF(C39,"GREEN"," ")</f>
        <v xml:space="preserve"> </v>
      </c>
      <c r="D9" s="13" t="str">
        <f t="shared" ref="D9:G9" si="2">IF(D39,"GREEN"," ")</f>
        <v xml:space="preserve"> </v>
      </c>
      <c r="E9" s="13" t="str">
        <f t="shared" si="2"/>
        <v xml:space="preserve"> </v>
      </c>
      <c r="F9" s="13" t="str">
        <f t="shared" si="2"/>
        <v xml:space="preserve"> </v>
      </c>
      <c r="G9" s="13" t="str">
        <f t="shared" si="2"/>
        <v xml:space="preserve"> </v>
      </c>
    </row>
    <row r="10" spans="1:7" x14ac:dyDescent="0.55000000000000004">
      <c r="A10" s="13" t="s">
        <v>28</v>
      </c>
      <c r="B10" s="14">
        <f>B38</f>
        <v>0.7</v>
      </c>
      <c r="C10" s="13" t="str">
        <f t="shared" ref="C10:G10" si="3">IF(C38,"GOOD","BAD")</f>
        <v>BAD</v>
      </c>
      <c r="D10" s="13" t="str">
        <f t="shared" si="3"/>
        <v>GOOD</v>
      </c>
      <c r="E10" s="13" t="str">
        <f t="shared" si="3"/>
        <v>BAD</v>
      </c>
      <c r="F10" s="13" t="str">
        <f t="shared" si="3"/>
        <v>BAD</v>
      </c>
      <c r="G10" s="13" t="str">
        <f t="shared" si="3"/>
        <v>GOOD</v>
      </c>
    </row>
    <row r="11" spans="1:7" x14ac:dyDescent="0.55000000000000004">
      <c r="A11" s="13"/>
      <c r="B11" s="14"/>
      <c r="C11" s="13"/>
      <c r="D11" s="13"/>
      <c r="E11" s="13"/>
      <c r="F11" s="13"/>
      <c r="G11" s="13"/>
    </row>
    <row r="12" spans="1:7" x14ac:dyDescent="0.55000000000000004">
      <c r="A12" s="13"/>
      <c r="B12" s="13" t="s">
        <v>15</v>
      </c>
      <c r="C12" s="13"/>
      <c r="D12" s="13"/>
      <c r="E12" s="13"/>
      <c r="F12" s="13"/>
      <c r="G12" s="13"/>
    </row>
    <row r="13" spans="1:7" x14ac:dyDescent="0.55000000000000004">
      <c r="A13" s="13"/>
      <c r="B13" s="13">
        <v>1</v>
      </c>
      <c r="C13" s="13">
        <f>COUNTIF(scores!C$11:C$51,$B13)</f>
        <v>0</v>
      </c>
      <c r="D13" s="13">
        <f>COUNTIF(scores!D$11:D$51,$B13)</f>
        <v>0</v>
      </c>
      <c r="E13" s="13">
        <f>COUNTIF(scores!E$11:E$51,$B13)</f>
        <v>0</v>
      </c>
      <c r="F13" s="13">
        <f>COUNTIF(scores!F$11:F$51,$B13)</f>
        <v>0</v>
      </c>
      <c r="G13" s="13">
        <f>COUNTIF(scores!G$11:G$51,$B13)</f>
        <v>0</v>
      </c>
    </row>
    <row r="14" spans="1:7" x14ac:dyDescent="0.55000000000000004">
      <c r="A14" s="13"/>
      <c r="B14" s="13">
        <v>2</v>
      </c>
      <c r="C14" s="13">
        <f>COUNTIF(scores!C$11:C$51,$B14)</f>
        <v>0</v>
      </c>
      <c r="D14" s="13">
        <f>COUNTIF(scores!D$11:D$51,$B14)</f>
        <v>0</v>
      </c>
      <c r="E14" s="13">
        <f>COUNTIF(scores!E$11:E$51,$B14)</f>
        <v>1</v>
      </c>
      <c r="F14" s="13">
        <f>COUNTIF(scores!F$11:F$51,$B14)</f>
        <v>0</v>
      </c>
      <c r="G14" s="13">
        <f>COUNTIF(scores!G$11:G$51,$B14)</f>
        <v>0</v>
      </c>
    </row>
    <row r="15" spans="1:7" x14ac:dyDescent="0.55000000000000004">
      <c r="A15" s="13"/>
      <c r="B15" s="13">
        <v>3</v>
      </c>
      <c r="C15" s="13">
        <f>COUNTIF(scores!C$11:C$51,$B15)</f>
        <v>1</v>
      </c>
      <c r="D15" s="13">
        <f>COUNTIF(scores!D$11:D$51,$B15)</f>
        <v>0</v>
      </c>
      <c r="E15" s="13">
        <f>COUNTIF(scores!E$11:E$51,$B15)</f>
        <v>1</v>
      </c>
      <c r="F15" s="13">
        <f>COUNTIF(scores!F$11:F$51,$B15)</f>
        <v>1</v>
      </c>
      <c r="G15" s="13">
        <f>COUNTIF(scores!G$11:G$51,$B15)</f>
        <v>0</v>
      </c>
    </row>
    <row r="16" spans="1:7" x14ac:dyDescent="0.55000000000000004">
      <c r="A16" s="13"/>
      <c r="B16" s="13">
        <v>4</v>
      </c>
      <c r="C16" s="13">
        <f>COUNTIF(scores!C$11:C$51,$B16)</f>
        <v>1</v>
      </c>
      <c r="D16" s="13">
        <f>COUNTIF(scores!D$11:D$51,$B16)</f>
        <v>3</v>
      </c>
      <c r="E16" s="13">
        <f>COUNTIF(scores!E$11:E$51,$B16)</f>
        <v>0</v>
      </c>
      <c r="F16" s="13">
        <f>COUNTIF(scores!F$11:F$51,$B16)</f>
        <v>2</v>
      </c>
      <c r="G16" s="13">
        <f>COUNTIF(scores!G$11:G$51,$B16)</f>
        <v>1</v>
      </c>
    </row>
    <row r="17" spans="1:8" x14ac:dyDescent="0.55000000000000004">
      <c r="A17" s="13"/>
      <c r="B17" s="13">
        <v>5</v>
      </c>
      <c r="C17" s="13">
        <f>COUNTIF(scores!C$11:C$51,$B17)</f>
        <v>1</v>
      </c>
      <c r="D17" s="13">
        <f>COUNTIF(scores!D$11:D$51,$B17)</f>
        <v>0</v>
      </c>
      <c r="E17" s="13">
        <f>COUNTIF(scores!E$11:E$51,$B17)</f>
        <v>1</v>
      </c>
      <c r="F17" s="13">
        <f>COUNTIF(scores!F$11:F$51,$B17)</f>
        <v>0</v>
      </c>
      <c r="G17" s="13">
        <f>COUNTIF(scores!G$11:G$51,$B17)</f>
        <v>2</v>
      </c>
    </row>
    <row r="18" spans="1:8" x14ac:dyDescent="0.55000000000000004">
      <c r="A18" s="13"/>
      <c r="B18" s="13" t="s">
        <v>16</v>
      </c>
      <c r="C18" s="13">
        <f t="shared" ref="C18:G18" si="4">SUM(C13:C17)</f>
        <v>3</v>
      </c>
      <c r="D18" s="13">
        <f t="shared" si="4"/>
        <v>3</v>
      </c>
      <c r="E18" s="13">
        <f t="shared" si="4"/>
        <v>3</v>
      </c>
      <c r="F18" s="13">
        <f t="shared" si="4"/>
        <v>3</v>
      </c>
      <c r="G18" s="13">
        <f t="shared" si="4"/>
        <v>3</v>
      </c>
    </row>
    <row r="19" spans="1:8" x14ac:dyDescent="0.55000000000000004">
      <c r="A19" s="13"/>
      <c r="B19" s="13"/>
      <c r="C19" s="13"/>
      <c r="D19" s="13"/>
      <c r="E19" s="13"/>
      <c r="F19" s="13"/>
      <c r="G19" s="13"/>
    </row>
    <row r="20" spans="1:8" x14ac:dyDescent="0.55000000000000004">
      <c r="A20" s="13"/>
      <c r="B20" s="13" t="s">
        <v>17</v>
      </c>
      <c r="C20" s="13"/>
      <c r="D20" s="13"/>
      <c r="E20" s="13"/>
      <c r="F20" s="13"/>
      <c r="G20" s="13"/>
    </row>
    <row r="21" spans="1:8" x14ac:dyDescent="0.55000000000000004">
      <c r="A21" s="13"/>
      <c r="B21" s="13">
        <f>B13</f>
        <v>1</v>
      </c>
      <c r="C21" s="13">
        <f t="shared" ref="C21:G25" si="5">C13/C$18</f>
        <v>0</v>
      </c>
      <c r="D21" s="13">
        <f t="shared" si="5"/>
        <v>0</v>
      </c>
      <c r="E21" s="13">
        <f t="shared" si="5"/>
        <v>0</v>
      </c>
      <c r="F21" s="13">
        <f t="shared" si="5"/>
        <v>0</v>
      </c>
      <c r="G21" s="13">
        <f t="shared" si="5"/>
        <v>0</v>
      </c>
    </row>
    <row r="22" spans="1:8" x14ac:dyDescent="0.55000000000000004">
      <c r="A22" s="13"/>
      <c r="B22" s="13">
        <f>B14</f>
        <v>2</v>
      </c>
      <c r="C22" s="13">
        <f t="shared" si="5"/>
        <v>0</v>
      </c>
      <c r="D22" s="13">
        <f t="shared" si="5"/>
        <v>0</v>
      </c>
      <c r="E22" s="13">
        <f t="shared" si="5"/>
        <v>0.33333333333333331</v>
      </c>
      <c r="F22" s="13">
        <f t="shared" si="5"/>
        <v>0</v>
      </c>
      <c r="G22" s="13">
        <f t="shared" si="5"/>
        <v>0</v>
      </c>
    </row>
    <row r="23" spans="1:8" x14ac:dyDescent="0.55000000000000004">
      <c r="A23" s="13"/>
      <c r="B23" s="13">
        <f>B15</f>
        <v>3</v>
      </c>
      <c r="C23" s="13">
        <f t="shared" si="5"/>
        <v>0.33333333333333331</v>
      </c>
      <c r="D23" s="13">
        <f t="shared" si="5"/>
        <v>0</v>
      </c>
      <c r="E23" s="13">
        <f t="shared" si="5"/>
        <v>0.33333333333333331</v>
      </c>
      <c r="F23" s="13">
        <f t="shared" si="5"/>
        <v>0.33333333333333331</v>
      </c>
      <c r="G23" s="13">
        <f t="shared" si="5"/>
        <v>0</v>
      </c>
    </row>
    <row r="24" spans="1:8" x14ac:dyDescent="0.55000000000000004">
      <c r="A24" s="13"/>
      <c r="B24" s="13">
        <f>B16</f>
        <v>4</v>
      </c>
      <c r="C24" s="13">
        <f t="shared" si="5"/>
        <v>0.33333333333333331</v>
      </c>
      <c r="D24" s="13">
        <f t="shared" si="5"/>
        <v>1</v>
      </c>
      <c r="E24" s="13">
        <f t="shared" si="5"/>
        <v>0</v>
      </c>
      <c r="F24" s="13">
        <f t="shared" si="5"/>
        <v>0.66666666666666663</v>
      </c>
      <c r="G24" s="13">
        <f t="shared" si="5"/>
        <v>0.33333333333333331</v>
      </c>
    </row>
    <row r="25" spans="1:8" x14ac:dyDescent="0.55000000000000004">
      <c r="A25" s="13"/>
      <c r="B25" s="13">
        <f>B17</f>
        <v>5</v>
      </c>
      <c r="C25" s="13">
        <f t="shared" si="5"/>
        <v>0.33333333333333331</v>
      </c>
      <c r="D25" s="13">
        <f t="shared" si="5"/>
        <v>0</v>
      </c>
      <c r="E25" s="13">
        <f t="shared" si="5"/>
        <v>0.33333333333333331</v>
      </c>
      <c r="F25" s="13">
        <f t="shared" si="5"/>
        <v>0</v>
      </c>
      <c r="G25" s="13">
        <f t="shared" si="5"/>
        <v>0.66666666666666663</v>
      </c>
    </row>
    <row r="26" spans="1:8" x14ac:dyDescent="0.55000000000000004">
      <c r="A26" s="13"/>
      <c r="B26" s="13"/>
      <c r="C26" s="13"/>
      <c r="D26" s="13"/>
      <c r="E26" s="13"/>
      <c r="F26" s="13"/>
      <c r="G26" s="13"/>
    </row>
    <row r="27" spans="1:8" x14ac:dyDescent="0.55000000000000004">
      <c r="A27" s="13"/>
      <c r="B27" s="13" t="s">
        <v>21</v>
      </c>
      <c r="C27" s="13"/>
      <c r="D27" s="13"/>
      <c r="E27" s="13"/>
      <c r="F27" s="13"/>
      <c r="G27" s="13"/>
    </row>
    <row r="28" spans="1:8" x14ac:dyDescent="0.55000000000000004">
      <c r="A28" s="13"/>
      <c r="B28" s="13">
        <f>B21</f>
        <v>1</v>
      </c>
      <c r="C28" s="13">
        <f>SUM(C$21:C21)</f>
        <v>0</v>
      </c>
      <c r="D28" s="13">
        <f>SUM(D$21:D21)</f>
        <v>0</v>
      </c>
      <c r="E28" s="13">
        <f>SUM(E$21:E21)</f>
        <v>0</v>
      </c>
      <c r="F28" s="13">
        <f>SUM(F$21:F21)</f>
        <v>0</v>
      </c>
      <c r="G28" s="13">
        <f>SUM(G$21:G21)</f>
        <v>0</v>
      </c>
      <c r="H28" s="13" t="s">
        <v>29</v>
      </c>
    </row>
    <row r="29" spans="1:8" x14ac:dyDescent="0.55000000000000004">
      <c r="A29" s="13"/>
      <c r="B29" s="13">
        <f>B22</f>
        <v>2</v>
      </c>
      <c r="C29" s="13">
        <f>SUM(C$21:C22)</f>
        <v>0</v>
      </c>
      <c r="D29" s="13">
        <f>SUM(D$21:D22)</f>
        <v>0</v>
      </c>
      <c r="E29" s="13">
        <f>SUM(E$21:E22)</f>
        <v>0.33333333333333331</v>
      </c>
      <c r="F29" s="13">
        <f>SUM(F$21:F22)</f>
        <v>0</v>
      </c>
      <c r="G29" s="13">
        <f>SUM(G$21:G22)</f>
        <v>0</v>
      </c>
    </row>
    <row r="30" spans="1:8" x14ac:dyDescent="0.55000000000000004">
      <c r="A30" s="13"/>
      <c r="B30" s="13">
        <f>B23</f>
        <v>3</v>
      </c>
      <c r="C30" s="13">
        <f>SUM(C$21:C23)</f>
        <v>0.33333333333333331</v>
      </c>
      <c r="D30" s="13">
        <f>SUM(D$21:D23)</f>
        <v>0</v>
      </c>
      <c r="E30" s="13">
        <f>SUM(E$21:E23)</f>
        <v>0.66666666666666663</v>
      </c>
      <c r="F30" s="13">
        <f>SUM(F$21:F23)</f>
        <v>0.33333333333333331</v>
      </c>
      <c r="G30" s="13">
        <f>SUM(G$21:G23)</f>
        <v>0</v>
      </c>
    </row>
    <row r="31" spans="1:8" x14ac:dyDescent="0.55000000000000004">
      <c r="A31" s="13"/>
      <c r="B31" s="13">
        <f>B24</f>
        <v>4</v>
      </c>
      <c r="C31" s="13">
        <f>SUM(C$21:C24)</f>
        <v>0.66666666666666663</v>
      </c>
      <c r="D31" s="13">
        <f>SUM(D$21:D24)</f>
        <v>1</v>
      </c>
      <c r="E31" s="13">
        <f>SUM(E$21:E24)</f>
        <v>0.66666666666666663</v>
      </c>
      <c r="F31" s="13">
        <f>SUM(F$21:F24)</f>
        <v>1</v>
      </c>
      <c r="G31" s="13">
        <f>SUM(G$21:G24)</f>
        <v>0.33333333333333331</v>
      </c>
    </row>
    <row r="32" spans="1:8" x14ac:dyDescent="0.55000000000000004">
      <c r="A32" s="13"/>
      <c r="B32" s="13">
        <f>B25</f>
        <v>5</v>
      </c>
      <c r="C32" s="13">
        <f>SUM(C$21:C25)</f>
        <v>1</v>
      </c>
      <c r="D32" s="13">
        <f>SUM(D$21:D25)</f>
        <v>1</v>
      </c>
      <c r="E32" s="13">
        <f>SUM(E$21:E25)</f>
        <v>1</v>
      </c>
      <c r="F32" s="13">
        <f>SUM(F$21:F25)</f>
        <v>1</v>
      </c>
      <c r="G32" s="13">
        <f>SUM(G$21:G25)</f>
        <v>1</v>
      </c>
    </row>
    <row r="33" spans="1:7" x14ac:dyDescent="0.55000000000000004">
      <c r="A33" s="13"/>
      <c r="B33" s="13"/>
      <c r="C33" s="13"/>
      <c r="D33" s="13"/>
      <c r="E33" s="13"/>
      <c r="F33" s="13"/>
      <c r="G33" s="13"/>
    </row>
    <row r="34" spans="1:7" x14ac:dyDescent="0.55000000000000004">
      <c r="A34" s="13"/>
      <c r="B34" s="13" t="s">
        <v>23</v>
      </c>
      <c r="C34" s="13"/>
      <c r="D34" s="13"/>
      <c r="E34" s="13"/>
      <c r="F34" s="13"/>
      <c r="G34" s="13"/>
    </row>
    <row r="35" spans="1:7" x14ac:dyDescent="0.55000000000000004">
      <c r="A35" s="13" t="s">
        <v>19</v>
      </c>
      <c r="B35" s="14">
        <v>0.1</v>
      </c>
      <c r="C35" s="13" t="str">
        <f>IF(C21&gt;$B35,"TRUE","FALSE")</f>
        <v>FALSE</v>
      </c>
      <c r="D35" s="13" t="str">
        <f t="shared" ref="D35:G35" si="6">IF(D21&gt;$B35,"TRUE","FALSE")</f>
        <v>FALSE</v>
      </c>
      <c r="E35" s="13" t="str">
        <f t="shared" si="6"/>
        <v>FALSE</v>
      </c>
      <c r="F35" s="13" t="str">
        <f t="shared" si="6"/>
        <v>FALSE</v>
      </c>
      <c r="G35" s="13" t="str">
        <f t="shared" si="6"/>
        <v>FALSE</v>
      </c>
    </row>
    <row r="36" spans="1:7" x14ac:dyDescent="0.55000000000000004">
      <c r="A36" s="13" t="s">
        <v>22</v>
      </c>
      <c r="B36" s="14">
        <v>0.1</v>
      </c>
      <c r="C36" s="13" t="str">
        <f>IF(C29&gt;$B36,"TRUE","FALSE")</f>
        <v>FALSE</v>
      </c>
      <c r="D36" s="13" t="str">
        <f t="shared" ref="D36:G36" si="7">IF(D29&gt;$B36,"TRUE","FALSE")</f>
        <v>FALSE</v>
      </c>
      <c r="E36" s="13" t="str">
        <f t="shared" si="7"/>
        <v>TRUE</v>
      </c>
      <c r="F36" s="13" t="str">
        <f t="shared" si="7"/>
        <v>FALSE</v>
      </c>
      <c r="G36" s="13" t="str">
        <f t="shared" si="7"/>
        <v>FALSE</v>
      </c>
    </row>
    <row r="37" spans="1:7" x14ac:dyDescent="0.55000000000000004">
      <c r="A37" s="13" t="s">
        <v>22</v>
      </c>
      <c r="B37" s="14">
        <v>0.3</v>
      </c>
      <c r="C37" s="13" t="str">
        <f>IF(C29&gt;$B37,"TRUE","FALSE")</f>
        <v>FALSE</v>
      </c>
      <c r="D37" s="13" t="str">
        <f t="shared" ref="D37:G37" si="8">IF(D29&gt;$B37,"TRUE","FALSE")</f>
        <v>FALSE</v>
      </c>
      <c r="E37" s="13" t="str">
        <f t="shared" si="8"/>
        <v>TRUE</v>
      </c>
      <c r="F37" s="13" t="str">
        <f t="shared" si="8"/>
        <v>FALSE</v>
      </c>
      <c r="G37" s="13" t="str">
        <f t="shared" si="8"/>
        <v>FALSE</v>
      </c>
    </row>
    <row r="38" spans="1:7" x14ac:dyDescent="0.55000000000000004">
      <c r="A38" s="13" t="s">
        <v>26</v>
      </c>
      <c r="B38" s="14">
        <v>0.7</v>
      </c>
      <c r="C38" s="13" t="str">
        <f t="shared" ref="C38:G38" si="9">IF(1-C30&gt;$B38,"TRUE","FALSE")</f>
        <v>FALSE</v>
      </c>
      <c r="D38" s="13" t="str">
        <f t="shared" si="9"/>
        <v>TRUE</v>
      </c>
      <c r="E38" s="13" t="str">
        <f t="shared" si="9"/>
        <v>FALSE</v>
      </c>
      <c r="F38" s="13" t="str">
        <f t="shared" si="9"/>
        <v>FALSE</v>
      </c>
      <c r="G38" s="13" t="str">
        <f t="shared" si="9"/>
        <v>TRUE</v>
      </c>
    </row>
    <row r="39" spans="1:7" x14ac:dyDescent="0.55000000000000004">
      <c r="A39" s="13" t="s">
        <v>20</v>
      </c>
      <c r="B39" s="14">
        <v>0.9</v>
      </c>
      <c r="C39" s="13" t="str">
        <f>IF(C25&gt;$B39,"TRUE","FALSE")</f>
        <v>FALSE</v>
      </c>
      <c r="D39" s="13" t="str">
        <f t="shared" ref="D39:G39" si="10">IF(D25&gt;$B39,"TRUE","FALSE")</f>
        <v>FALSE</v>
      </c>
      <c r="E39" s="13" t="str">
        <f t="shared" si="10"/>
        <v>FALSE</v>
      </c>
      <c r="F39" s="13" t="str">
        <f t="shared" si="10"/>
        <v>FALSE</v>
      </c>
      <c r="G39" s="13" t="str">
        <f t="shared" si="10"/>
        <v>FALSE</v>
      </c>
    </row>
    <row r="40" spans="1:7" x14ac:dyDescent="0.55000000000000004">
      <c r="A40" s="13"/>
      <c r="B40" s="13"/>
      <c r="C40" s="13"/>
      <c r="D40" s="13"/>
      <c r="E40" s="13"/>
      <c r="F40" s="13"/>
      <c r="G4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2</vt:i4>
      </vt:variant>
    </vt:vector>
  </HeadingPairs>
  <TitlesOfParts>
    <vt:vector size="7" baseType="lpstr">
      <vt:lpstr>outcome</vt:lpstr>
      <vt:lpstr>rubric</vt:lpstr>
      <vt:lpstr>scores</vt:lpstr>
      <vt:lpstr>assgnmnt</vt:lpstr>
      <vt:lpstr>analysis</vt:lpstr>
      <vt:lpstr>histogram</vt:lpstr>
      <vt:lpstr>histogram (cumu)</vt:lpstr>
    </vt:vector>
  </TitlesOfParts>
  <Company>University of Tennessee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Keffer</dc:creator>
  <cp:lastModifiedBy>David Keffer</cp:lastModifiedBy>
  <dcterms:created xsi:type="dcterms:W3CDTF">2015-08-13T14:58:34Z</dcterms:created>
  <dcterms:modified xsi:type="dcterms:W3CDTF">2021-08-05T15:03:20Z</dcterms:modified>
</cp:coreProperties>
</file>